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" windowWidth="16152" windowHeight="9432" activeTab="1"/>
  </bookViews>
  <sheets>
    <sheet name="GWC" sheetId="1" r:id="rId1"/>
    <sheet name="CCC" sheetId="2" r:id="rId2"/>
  </sheets>
  <calcPr calcId="125725"/>
</workbook>
</file>

<file path=xl/calcChain.xml><?xml version="1.0" encoding="utf-8"?>
<calcChain xmlns="http://schemas.openxmlformats.org/spreadsheetml/2006/main">
  <c r="E29" i="2"/>
  <c r="I29"/>
  <c r="J29" s="1"/>
  <c r="H29"/>
  <c r="G29"/>
  <c r="F29"/>
  <c r="I14"/>
  <c r="H14"/>
  <c r="G14"/>
  <c r="F14"/>
  <c r="E14"/>
  <c r="J14" s="1"/>
  <c r="I13"/>
  <c r="H13"/>
  <c r="G13"/>
  <c r="F13"/>
  <c r="E13"/>
  <c r="I12"/>
  <c r="H12"/>
  <c r="G12"/>
  <c r="F12"/>
  <c r="E12"/>
  <c r="J13" l="1"/>
  <c r="J12"/>
  <c r="J25"/>
  <c r="J42"/>
  <c r="E39"/>
  <c r="J37"/>
  <c r="J35"/>
  <c r="J33"/>
  <c r="J30"/>
  <c r="I28"/>
  <c r="H28"/>
  <c r="G28"/>
  <c r="F28"/>
  <c r="E28"/>
  <c r="I26"/>
  <c r="H26"/>
  <c r="G26"/>
  <c r="F26"/>
  <c r="E26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1"/>
  <c r="H11"/>
  <c r="G11"/>
  <c r="F11"/>
  <c r="E11"/>
  <c r="D10"/>
  <c r="I10" s="1"/>
  <c r="I8"/>
  <c r="H8"/>
  <c r="G8"/>
  <c r="F8"/>
  <c r="E8"/>
  <c r="I7"/>
  <c r="H7"/>
  <c r="G7"/>
  <c r="F7"/>
  <c r="E7"/>
  <c r="D6"/>
  <c r="H6" s="1"/>
  <c r="I34" i="1"/>
  <c r="H34"/>
  <c r="G34"/>
  <c r="F34"/>
  <c r="J34" s="1"/>
  <c r="E34"/>
  <c r="I30"/>
  <c r="H30"/>
  <c r="G30"/>
  <c r="F30"/>
  <c r="E30"/>
  <c r="I28"/>
  <c r="H28"/>
  <c r="H33" s="1"/>
  <c r="G28"/>
  <c r="F28"/>
  <c r="F33" s="1"/>
  <c r="E28"/>
  <c r="J26"/>
  <c r="I24"/>
  <c r="H24"/>
  <c r="G24"/>
  <c r="F24"/>
  <c r="E24"/>
  <c r="I23"/>
  <c r="H23"/>
  <c r="G23"/>
  <c r="F23"/>
  <c r="E23"/>
  <c r="J23" s="1"/>
  <c r="I21"/>
  <c r="H21"/>
  <c r="G21"/>
  <c r="F21"/>
  <c r="E21"/>
  <c r="I20"/>
  <c r="I25" s="1"/>
  <c r="H20"/>
  <c r="G20"/>
  <c r="G25" s="1"/>
  <c r="F20"/>
  <c r="E20"/>
  <c r="J20" s="1"/>
  <c r="I16"/>
  <c r="H16"/>
  <c r="G16"/>
  <c r="F16"/>
  <c r="E16"/>
  <c r="I15"/>
  <c r="H15"/>
  <c r="G15"/>
  <c r="F15"/>
  <c r="E15"/>
  <c r="J15" s="1"/>
  <c r="D14"/>
  <c r="H14" s="1"/>
  <c r="I13"/>
  <c r="H13"/>
  <c r="G13"/>
  <c r="F13"/>
  <c r="J13" s="1"/>
  <c r="E13"/>
  <c r="I12"/>
  <c r="H12"/>
  <c r="G12"/>
  <c r="F12"/>
  <c r="E12"/>
  <c r="I11"/>
  <c r="H11"/>
  <c r="G11"/>
  <c r="F11"/>
  <c r="J11" s="1"/>
  <c r="E11"/>
  <c r="I10"/>
  <c r="H10"/>
  <c r="G10"/>
  <c r="F10"/>
  <c r="E10"/>
  <c r="I9"/>
  <c r="H9"/>
  <c r="G9"/>
  <c r="F9"/>
  <c r="J9" s="1"/>
  <c r="E9"/>
  <c r="D8"/>
  <c r="I8" s="1"/>
  <c r="H6"/>
  <c r="G6"/>
  <c r="F6"/>
  <c r="E6"/>
  <c r="J6" s="1"/>
  <c r="I5"/>
  <c r="H5"/>
  <c r="G5"/>
  <c r="F5"/>
  <c r="J5" s="1"/>
  <c r="E5"/>
  <c r="D4"/>
  <c r="I4" s="1"/>
  <c r="J16" i="2" l="1"/>
  <c r="G31"/>
  <c r="J8"/>
  <c r="E31"/>
  <c r="J20"/>
  <c r="J11"/>
  <c r="J18"/>
  <c r="I31"/>
  <c r="G14" i="1"/>
  <c r="J10"/>
  <c r="J12"/>
  <c r="E14"/>
  <c r="I14"/>
  <c r="I17" s="1"/>
  <c r="I35" s="1"/>
  <c r="J16"/>
  <c r="F25"/>
  <c r="H25"/>
  <c r="J21"/>
  <c r="J25" s="1"/>
  <c r="J24"/>
  <c r="E33"/>
  <c r="G33"/>
  <c r="I33"/>
  <c r="J30"/>
  <c r="J7" i="2"/>
  <c r="J15"/>
  <c r="J19"/>
  <c r="J21"/>
  <c r="F31"/>
  <c r="H31"/>
  <c r="J28"/>
  <c r="E6"/>
  <c r="G6"/>
  <c r="I6"/>
  <c r="I22" s="1"/>
  <c r="F10"/>
  <c r="H10"/>
  <c r="H22" s="1"/>
  <c r="E40"/>
  <c r="F6"/>
  <c r="E10"/>
  <c r="G10"/>
  <c r="J26"/>
  <c r="F39"/>
  <c r="F4" i="1"/>
  <c r="H4"/>
  <c r="F8"/>
  <c r="H8"/>
  <c r="E25"/>
  <c r="J28"/>
  <c r="J33" s="1"/>
  <c r="E4"/>
  <c r="G4"/>
  <c r="E8"/>
  <c r="G8"/>
  <c r="F14"/>
  <c r="J31" i="2" l="1"/>
  <c r="F22"/>
  <c r="J14" i="1"/>
  <c r="J8"/>
  <c r="J10" i="2"/>
  <c r="G22"/>
  <c r="F40"/>
  <c r="G39"/>
  <c r="J6"/>
  <c r="E22"/>
  <c r="E43" s="1"/>
  <c r="G17" i="1"/>
  <c r="G35" s="1"/>
  <c r="H17"/>
  <c r="H35" s="1"/>
  <c r="E17"/>
  <c r="E35" s="1"/>
  <c r="J4"/>
  <c r="J17" s="1"/>
  <c r="J35" s="1"/>
  <c r="F17"/>
  <c r="F35" s="1"/>
  <c r="F43" i="2" l="1"/>
  <c r="J22"/>
  <c r="H39"/>
  <c r="G40"/>
  <c r="G43" s="1"/>
  <c r="H40" l="1"/>
  <c r="H43" s="1"/>
  <c r="I39"/>
  <c r="I40" s="1"/>
  <c r="I43" s="1"/>
  <c r="J39" l="1"/>
  <c r="J40" s="1"/>
  <c r="J43" s="1"/>
</calcChain>
</file>

<file path=xl/sharedStrings.xml><?xml version="1.0" encoding="utf-8"?>
<sst xmlns="http://schemas.openxmlformats.org/spreadsheetml/2006/main" count="100" uniqueCount="55">
  <si>
    <t>Useful Life</t>
  </si>
  <si>
    <t>Comments ( Remove)</t>
  </si>
  <si>
    <t>Cost of Inventory</t>
  </si>
  <si>
    <t>2011-12</t>
  </si>
  <si>
    <t>2012-13</t>
  </si>
  <si>
    <t>2013-14</t>
  </si>
  <si>
    <t>2014-15</t>
  </si>
  <si>
    <t>2015-16</t>
  </si>
  <si>
    <t>Total</t>
  </si>
  <si>
    <t>Hardware</t>
  </si>
  <si>
    <t>Instructional</t>
  </si>
  <si>
    <t>Desktop/Laptops</t>
  </si>
  <si>
    <t>Projectors</t>
  </si>
  <si>
    <t>Document Cameras</t>
  </si>
  <si>
    <t>Infrastructure</t>
  </si>
  <si>
    <t>Security Devices</t>
  </si>
  <si>
    <t>Servers</t>
  </si>
  <si>
    <t>Storage</t>
  </si>
  <si>
    <t>Includes Xiotech at $100,000</t>
  </si>
  <si>
    <t>Network</t>
  </si>
  <si>
    <t>May need to be adjusted</t>
  </si>
  <si>
    <t>Wireless</t>
  </si>
  <si>
    <t>UPS</t>
  </si>
  <si>
    <t>Includes $228k for APC in MDF</t>
  </si>
  <si>
    <t>Printers</t>
  </si>
  <si>
    <t>Copiers</t>
  </si>
  <si>
    <t>Total Hardware</t>
  </si>
  <si>
    <t>Software</t>
  </si>
  <si>
    <t>Blackboard</t>
  </si>
  <si>
    <t>Lab Infrastructure</t>
  </si>
  <si>
    <t>Student Services</t>
  </si>
  <si>
    <t>Foundational</t>
  </si>
  <si>
    <t>MS, VMWare, Std Software, AV</t>
  </si>
  <si>
    <t>Total Software</t>
  </si>
  <si>
    <t>Maintenance Agreements</t>
  </si>
  <si>
    <t>HW only, include SW Maint in 'Software'</t>
  </si>
  <si>
    <t>Services</t>
  </si>
  <si>
    <t>Time Warner</t>
  </si>
  <si>
    <t>SIG</t>
  </si>
  <si>
    <t>PBM</t>
  </si>
  <si>
    <t>Banner</t>
  </si>
  <si>
    <t>Terremark</t>
  </si>
  <si>
    <t>Total Services</t>
  </si>
  <si>
    <t>Future Initiatives</t>
  </si>
  <si>
    <t xml:space="preserve">Include likely infrastructure, software projects and future initiatives from District/College Technology Plans </t>
  </si>
  <si>
    <t>Seaport (ISD Department)</t>
  </si>
  <si>
    <t>Grand Total</t>
  </si>
  <si>
    <t>Total Future Initiatives</t>
  </si>
  <si>
    <t>Total Maintenance</t>
  </si>
  <si>
    <t>Coastline Community College</t>
  </si>
  <si>
    <t>Office of Learning &amp; Information Technologies - Replacement Plan (Proposed)</t>
  </si>
  <si>
    <t>CCTV/Cable</t>
  </si>
  <si>
    <t>Media Production</t>
  </si>
  <si>
    <t>Video/Television</t>
  </si>
  <si>
    <t>Media Production/Support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</si>
</sst>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5" fillId="0" borderId="0" xfId="0" applyFont="1" applyAlignment="1">
      <alignment horizontal="left" indent="1"/>
    </xf>
    <xf numFmtId="164" fontId="0" fillId="3" borderId="1" xfId="0" applyNumberFormat="1" applyFill="1" applyBorder="1"/>
    <xf numFmtId="165" fontId="0" fillId="3" borderId="1" xfId="0" applyNumberFormat="1" applyFill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5" fillId="0" borderId="0" xfId="0" applyFont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0" fontId="0" fillId="4" borderId="0" xfId="0" applyFill="1"/>
    <xf numFmtId="164" fontId="0" fillId="0" borderId="1" xfId="0" applyNumberFormat="1" applyFont="1" applyBorder="1"/>
    <xf numFmtId="165" fontId="0" fillId="0" borderId="1" xfId="0" applyNumberFormat="1" applyFont="1" applyBorder="1"/>
    <xf numFmtId="0" fontId="0" fillId="0" borderId="0" xfId="0" applyFill="1" applyAlignment="1">
      <alignment horizontal="left" indent="2"/>
    </xf>
    <xf numFmtId="0" fontId="0" fillId="0" borderId="0" xfId="0" applyBorder="1"/>
    <xf numFmtId="0" fontId="5" fillId="0" borderId="0" xfId="0" applyFont="1" applyAlignment="1">
      <alignment horizontal="right" indent="2"/>
    </xf>
    <xf numFmtId="165" fontId="0" fillId="5" borderId="1" xfId="0" applyNumberFormat="1" applyFill="1" applyBorder="1"/>
    <xf numFmtId="165" fontId="0" fillId="0" borderId="0" xfId="0" applyNumberFormat="1" applyFill="1" applyBorder="1"/>
    <xf numFmtId="165" fontId="0" fillId="2" borderId="0" xfId="0" applyNumberFormat="1" applyFill="1"/>
    <xf numFmtId="165" fontId="0" fillId="2" borderId="2" xfId="0" applyNumberForma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0" fontId="5" fillId="0" borderId="0" xfId="0" applyFont="1" applyAlignment="1">
      <alignment horizontal="left" indent="2"/>
    </xf>
    <xf numFmtId="165" fontId="0" fillId="0" borderId="0" xfId="0" applyNumberFormat="1" applyBorder="1"/>
    <xf numFmtId="0" fontId="0" fillId="0" borderId="0" xfId="0" applyAlignment="1">
      <alignment horizontal="left" indent="3"/>
    </xf>
    <xf numFmtId="0" fontId="6" fillId="0" borderId="0" xfId="0" applyFont="1" applyAlignment="1">
      <alignment horizontal="left" indent="3"/>
    </xf>
    <xf numFmtId="44" fontId="0" fillId="0" borderId="0" xfId="0" applyNumberFormat="1" applyBorder="1"/>
    <xf numFmtId="165" fontId="0" fillId="2" borderId="1" xfId="0" applyNumberFormat="1" applyFill="1" applyBorder="1"/>
    <xf numFmtId="4" fontId="0" fillId="0" borderId="0" xfId="0" applyNumberFormat="1" applyBorder="1"/>
    <xf numFmtId="0" fontId="0" fillId="0" borderId="0" xfId="0" applyAlignment="1">
      <alignment wrapText="1"/>
    </xf>
    <xf numFmtId="165" fontId="0" fillId="0" borderId="1" xfId="0" applyNumberFormat="1" applyBorder="1" applyAlignment="1">
      <alignment wrapText="1"/>
    </xf>
    <xf numFmtId="165" fontId="0" fillId="6" borderId="1" xfId="0" applyNumberFormat="1" applyFill="1" applyBorder="1"/>
    <xf numFmtId="0" fontId="8" fillId="0" borderId="0" xfId="0" applyFont="1"/>
    <xf numFmtId="0" fontId="1" fillId="0" borderId="0" xfId="0" applyFont="1"/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0" xfId="0" applyFont="1" applyBorder="1"/>
    <xf numFmtId="165" fontId="8" fillId="0" borderId="1" xfId="0" applyNumberFormat="1" applyFont="1" applyBorder="1"/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1" fillId="0" borderId="3" xfId="0" applyNumberFormat="1" applyFont="1" applyBorder="1"/>
    <xf numFmtId="165" fontId="1" fillId="0" borderId="3" xfId="0" applyNumberFormat="1" applyFont="1" applyBorder="1"/>
    <xf numFmtId="44" fontId="8" fillId="4" borderId="1" xfId="1" applyFont="1" applyFill="1" applyBorder="1"/>
    <xf numFmtId="0" fontId="8" fillId="2" borderId="6" xfId="0" applyFont="1" applyFill="1" applyBorder="1"/>
    <xf numFmtId="0" fontId="1" fillId="2" borderId="6" xfId="0" applyFont="1" applyFill="1" applyBorder="1"/>
    <xf numFmtId="165" fontId="1" fillId="8" borderId="7" xfId="0" applyNumberFormat="1" applyFont="1" applyFill="1" applyBorder="1"/>
    <xf numFmtId="165" fontId="8" fillId="8" borderId="7" xfId="0" applyNumberFormat="1" applyFont="1" applyFill="1" applyBorder="1"/>
    <xf numFmtId="165" fontId="8" fillId="8" borderId="10" xfId="0" applyNumberFormat="1" applyFont="1" applyFill="1" applyBorder="1"/>
    <xf numFmtId="165" fontId="1" fillId="0" borderId="2" xfId="0" applyNumberFormat="1" applyFont="1" applyBorder="1"/>
    <xf numFmtId="44" fontId="8" fillId="4" borderId="2" xfId="1" applyFont="1" applyFill="1" applyBorder="1"/>
    <xf numFmtId="165" fontId="7" fillId="7" borderId="11" xfId="0" applyNumberFormat="1" applyFont="1" applyFill="1" applyBorder="1"/>
    <xf numFmtId="165" fontId="1" fillId="0" borderId="12" xfId="0" applyNumberFormat="1" applyFont="1" applyBorder="1"/>
    <xf numFmtId="44" fontId="8" fillId="4" borderId="12" xfId="1" applyFont="1" applyFill="1" applyBorder="1"/>
    <xf numFmtId="164" fontId="1" fillId="0" borderId="12" xfId="0" applyNumberFormat="1" applyFont="1" applyBorder="1"/>
    <xf numFmtId="0" fontId="10" fillId="0" borderId="3" xfId="0" applyFont="1" applyBorder="1" applyAlignment="1">
      <alignment horizontal="left" indent="1"/>
    </xf>
    <xf numFmtId="165" fontId="1" fillId="0" borderId="5" xfId="0" applyNumberFormat="1" applyFont="1" applyBorder="1"/>
    <xf numFmtId="165" fontId="1" fillId="0" borderId="9" xfId="0" applyNumberFormat="1" applyFont="1" applyBorder="1"/>
    <xf numFmtId="165" fontId="1" fillId="0" borderId="8" xfId="0" applyNumberFormat="1" applyFont="1" applyBorder="1"/>
    <xf numFmtId="165" fontId="8" fillId="0" borderId="14" xfId="0" applyNumberFormat="1" applyFont="1" applyBorder="1"/>
    <xf numFmtId="165" fontId="8" fillId="0" borderId="15" xfId="0" applyNumberFormat="1" applyFont="1" applyBorder="1"/>
    <xf numFmtId="165" fontId="8" fillId="5" borderId="16" xfId="0" applyNumberFormat="1" applyFont="1" applyFill="1" applyBorder="1"/>
    <xf numFmtId="0" fontId="10" fillId="0" borderId="13" xfId="0" applyFont="1" applyBorder="1" applyAlignment="1">
      <alignment horizontal="right" indent="2"/>
    </xf>
    <xf numFmtId="0" fontId="9" fillId="8" borderId="17" xfId="0" applyFont="1" applyFill="1" applyBorder="1" applyAlignment="1">
      <alignment horizontal="right"/>
    </xf>
    <xf numFmtId="0" fontId="1" fillId="0" borderId="3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0" fillId="0" borderId="3" xfId="0" applyFont="1" applyBorder="1" applyAlignment="1">
      <alignment horizontal="right" indent="2"/>
    </xf>
    <xf numFmtId="0" fontId="1" fillId="0" borderId="3" xfId="0" applyFont="1" applyBorder="1" applyAlignment="1">
      <alignment horizontal="left" indent="2"/>
    </xf>
    <xf numFmtId="0" fontId="1" fillId="0" borderId="3" xfId="0" applyFont="1" applyFill="1" applyBorder="1" applyAlignment="1">
      <alignment horizontal="left" indent="2"/>
    </xf>
    <xf numFmtId="0" fontId="8" fillId="0" borderId="19" xfId="0" applyFont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7" xfId="0" applyFont="1" applyBorder="1"/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/>
    <xf numFmtId="0" fontId="8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K5" sqref="K5"/>
    </sheetView>
  </sheetViews>
  <sheetFormatPr defaultRowHeight="14.4"/>
  <cols>
    <col min="1" max="1" width="31.109375" customWidth="1"/>
    <col min="2" max="2" width="10.44140625" bestFit="1" customWidth="1"/>
    <col min="3" max="3" width="39" hidden="1" customWidth="1"/>
    <col min="4" max="4" width="16.33203125" customWidth="1"/>
    <col min="5" max="9" width="12.6640625" bestFit="1" customWidth="1"/>
    <col min="10" max="10" width="14.33203125" bestFit="1" customWidth="1"/>
    <col min="12" max="12" width="11.5546875" bestFit="1" customWidth="1"/>
    <col min="13" max="18" width="10.109375" bestFit="1" customWidth="1"/>
  </cols>
  <sheetData>
    <row r="1" spans="1:12">
      <c r="B1" t="s">
        <v>0</v>
      </c>
      <c r="C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2" ht="18">
      <c r="A2" s="3" t="s">
        <v>9</v>
      </c>
      <c r="B2" s="3"/>
      <c r="D2" s="4"/>
      <c r="E2" s="5"/>
      <c r="F2" s="6"/>
      <c r="G2" s="6"/>
      <c r="H2" s="6"/>
      <c r="I2" s="6"/>
      <c r="J2" s="7"/>
    </row>
    <row r="3" spans="1:12">
      <c r="A3" s="8" t="s">
        <v>10</v>
      </c>
      <c r="B3" s="8"/>
      <c r="D3" s="9"/>
      <c r="E3" s="10"/>
      <c r="F3" s="10"/>
      <c r="G3" s="10"/>
      <c r="H3" s="10"/>
      <c r="I3" s="10"/>
      <c r="J3" s="10"/>
    </row>
    <row r="4" spans="1:12">
      <c r="A4" s="11" t="s">
        <v>11</v>
      </c>
      <c r="B4" s="12">
        <v>5</v>
      </c>
      <c r="D4" s="13">
        <f>(2205069+498510+574010)*0.65</f>
        <v>2130432.85</v>
      </c>
      <c r="E4" s="14">
        <f t="shared" ref="E4:I5" si="0">$D4/$B4</f>
        <v>426086.57</v>
      </c>
      <c r="F4" s="14">
        <f t="shared" si="0"/>
        <v>426086.57</v>
      </c>
      <c r="G4" s="14">
        <f t="shared" si="0"/>
        <v>426086.57</v>
      </c>
      <c r="H4" s="14">
        <f t="shared" si="0"/>
        <v>426086.57</v>
      </c>
      <c r="I4" s="14">
        <f t="shared" si="0"/>
        <v>426086.57</v>
      </c>
      <c r="J4" s="14">
        <f>SUM(E4:I4)</f>
        <v>2130432.85</v>
      </c>
    </row>
    <row r="5" spans="1:12">
      <c r="A5" s="11" t="s">
        <v>12</v>
      </c>
      <c r="B5" s="12">
        <v>5</v>
      </c>
      <c r="D5" s="13">
        <v>481686</v>
      </c>
      <c r="E5" s="14">
        <f t="shared" si="0"/>
        <v>96337.2</v>
      </c>
      <c r="F5" s="14">
        <f t="shared" si="0"/>
        <v>96337.2</v>
      </c>
      <c r="G5" s="14">
        <f t="shared" si="0"/>
        <v>96337.2</v>
      </c>
      <c r="H5" s="14">
        <f t="shared" si="0"/>
        <v>96337.2</v>
      </c>
      <c r="I5" s="14">
        <f t="shared" si="0"/>
        <v>96337.2</v>
      </c>
      <c r="J5" s="14">
        <f>SUM(E5:I5)</f>
        <v>481686</v>
      </c>
    </row>
    <row r="6" spans="1:12">
      <c r="A6" s="11" t="s">
        <v>13</v>
      </c>
      <c r="B6" s="12">
        <v>4</v>
      </c>
      <c r="D6" s="13">
        <v>11932</v>
      </c>
      <c r="E6" s="14">
        <f>$D6/$B6</f>
        <v>2983</v>
      </c>
      <c r="F6" s="14">
        <f>$D6/$B6</f>
        <v>2983</v>
      </c>
      <c r="G6" s="14">
        <f>$D6/$B6</f>
        <v>2983</v>
      </c>
      <c r="H6" s="14">
        <f>$D6/$B6</f>
        <v>2983</v>
      </c>
      <c r="I6" s="14">
        <v>2983</v>
      </c>
      <c r="J6" s="14">
        <f>SUM(E6:I6)</f>
        <v>14915</v>
      </c>
    </row>
    <row r="7" spans="1:12">
      <c r="A7" s="8" t="s">
        <v>14</v>
      </c>
      <c r="B7" s="15"/>
      <c r="D7" s="9"/>
      <c r="E7" s="10"/>
      <c r="F7" s="10"/>
      <c r="G7" s="10"/>
      <c r="H7" s="10"/>
      <c r="I7" s="10"/>
      <c r="J7" s="10"/>
    </row>
    <row r="8" spans="1:12">
      <c r="A8" s="11" t="s">
        <v>11</v>
      </c>
      <c r="B8" s="12">
        <v>5</v>
      </c>
      <c r="D8" s="13">
        <f>(2205069+498510+574010)*0.35</f>
        <v>1147156.1499999999</v>
      </c>
      <c r="E8" s="16">
        <f t="shared" ref="E8:I16" si="1">$D8/$B8</f>
        <v>229431.22999999998</v>
      </c>
      <c r="F8" s="16">
        <f t="shared" si="1"/>
        <v>229431.22999999998</v>
      </c>
      <c r="G8" s="16">
        <f t="shared" si="1"/>
        <v>229431.22999999998</v>
      </c>
      <c r="H8" s="16">
        <f t="shared" si="1"/>
        <v>229431.22999999998</v>
      </c>
      <c r="I8" s="16">
        <f t="shared" si="1"/>
        <v>229431.22999999998</v>
      </c>
      <c r="J8" s="17">
        <f t="shared" ref="J8:J16" si="2">SUM(E8:I8)</f>
        <v>1147156.1499999999</v>
      </c>
    </row>
    <row r="9" spans="1:12">
      <c r="A9" s="11" t="s">
        <v>15</v>
      </c>
      <c r="B9" s="12">
        <v>7</v>
      </c>
      <c r="D9" s="13">
        <v>94604</v>
      </c>
      <c r="E9" s="14">
        <f t="shared" si="1"/>
        <v>13514.857142857143</v>
      </c>
      <c r="F9" s="14">
        <f t="shared" si="1"/>
        <v>13514.857142857143</v>
      </c>
      <c r="G9" s="14">
        <f t="shared" si="1"/>
        <v>13514.857142857143</v>
      </c>
      <c r="H9" s="14">
        <f t="shared" si="1"/>
        <v>13514.857142857143</v>
      </c>
      <c r="I9" s="14">
        <f t="shared" si="1"/>
        <v>13514.857142857143</v>
      </c>
      <c r="J9" s="14">
        <f t="shared" si="2"/>
        <v>67574.28571428571</v>
      </c>
    </row>
    <row r="10" spans="1:12">
      <c r="A10" s="11" t="s">
        <v>16</v>
      </c>
      <c r="B10" s="12">
        <v>5</v>
      </c>
      <c r="D10" s="13">
        <v>538016</v>
      </c>
      <c r="E10" s="14">
        <f t="shared" si="1"/>
        <v>107603.2</v>
      </c>
      <c r="F10" s="14">
        <f t="shared" si="1"/>
        <v>107603.2</v>
      </c>
      <c r="G10" s="14">
        <f t="shared" si="1"/>
        <v>107603.2</v>
      </c>
      <c r="H10" s="14">
        <f t="shared" si="1"/>
        <v>107603.2</v>
      </c>
      <c r="I10" s="14">
        <f t="shared" si="1"/>
        <v>107603.2</v>
      </c>
      <c r="J10" s="14">
        <f t="shared" si="2"/>
        <v>538016</v>
      </c>
    </row>
    <row r="11" spans="1:12">
      <c r="A11" s="11" t="s">
        <v>17</v>
      </c>
      <c r="B11" s="12">
        <v>5</v>
      </c>
      <c r="C11" s="18" t="s">
        <v>18</v>
      </c>
      <c r="D11" s="13">
        <v>368816</v>
      </c>
      <c r="E11" s="14">
        <f t="shared" si="1"/>
        <v>73763.199999999997</v>
      </c>
      <c r="F11" s="14">
        <f t="shared" si="1"/>
        <v>73763.199999999997</v>
      </c>
      <c r="G11" s="14">
        <f t="shared" si="1"/>
        <v>73763.199999999997</v>
      </c>
      <c r="H11" s="14">
        <f t="shared" si="1"/>
        <v>73763.199999999997</v>
      </c>
      <c r="I11" s="14">
        <f t="shared" si="1"/>
        <v>73763.199999999997</v>
      </c>
      <c r="J11" s="14">
        <f t="shared" si="2"/>
        <v>368816</v>
      </c>
    </row>
    <row r="12" spans="1:12">
      <c r="A12" s="11" t="s">
        <v>19</v>
      </c>
      <c r="B12" s="12">
        <v>7</v>
      </c>
      <c r="C12" s="18" t="s">
        <v>20</v>
      </c>
      <c r="D12" s="19">
        <v>1854980</v>
      </c>
      <c r="E12" s="20">
        <f t="shared" si="1"/>
        <v>264997.14285714284</v>
      </c>
      <c r="F12" s="20">
        <f t="shared" si="1"/>
        <v>264997.14285714284</v>
      </c>
      <c r="G12" s="20">
        <f t="shared" si="1"/>
        <v>264997.14285714284</v>
      </c>
      <c r="H12" s="20">
        <f t="shared" si="1"/>
        <v>264997.14285714284</v>
      </c>
      <c r="I12" s="20">
        <f t="shared" si="1"/>
        <v>264997.14285714284</v>
      </c>
      <c r="J12" s="14">
        <f t="shared" si="2"/>
        <v>1324985.7142857141</v>
      </c>
    </row>
    <row r="13" spans="1:12">
      <c r="A13" s="11" t="s">
        <v>21</v>
      </c>
      <c r="B13" s="12">
        <v>7</v>
      </c>
      <c r="C13" s="18"/>
      <c r="D13" s="13">
        <v>60220</v>
      </c>
      <c r="E13" s="14">
        <f t="shared" si="1"/>
        <v>8602.8571428571431</v>
      </c>
      <c r="F13" s="14">
        <f t="shared" si="1"/>
        <v>8602.8571428571431</v>
      </c>
      <c r="G13" s="14">
        <f t="shared" si="1"/>
        <v>8602.8571428571431</v>
      </c>
      <c r="H13" s="14">
        <f t="shared" si="1"/>
        <v>8602.8571428571431</v>
      </c>
      <c r="I13" s="14">
        <f t="shared" si="1"/>
        <v>8602.8571428571431</v>
      </c>
      <c r="J13" s="14">
        <f t="shared" si="2"/>
        <v>43014.285714285717</v>
      </c>
    </row>
    <row r="14" spans="1:12">
      <c r="A14" s="21" t="s">
        <v>22</v>
      </c>
      <c r="B14" s="12">
        <v>7</v>
      </c>
      <c r="C14" s="18" t="s">
        <v>23</v>
      </c>
      <c r="D14" s="13">
        <f>55574+228000</f>
        <v>283574</v>
      </c>
      <c r="E14" s="14">
        <f t="shared" si="1"/>
        <v>40510.571428571428</v>
      </c>
      <c r="F14" s="14">
        <f t="shared" si="1"/>
        <v>40510.571428571428</v>
      </c>
      <c r="G14" s="14">
        <f t="shared" si="1"/>
        <v>40510.571428571428</v>
      </c>
      <c r="H14" s="14">
        <f t="shared" si="1"/>
        <v>40510.571428571428</v>
      </c>
      <c r="I14" s="14">
        <f t="shared" si="1"/>
        <v>40510.571428571428</v>
      </c>
      <c r="J14" s="14">
        <f t="shared" si="2"/>
        <v>202552.85714285713</v>
      </c>
    </row>
    <row r="15" spans="1:12">
      <c r="A15" s="11" t="s">
        <v>24</v>
      </c>
      <c r="B15" s="12">
        <v>5</v>
      </c>
      <c r="D15" s="13">
        <v>576909</v>
      </c>
      <c r="E15" s="14">
        <f t="shared" si="1"/>
        <v>115381.8</v>
      </c>
      <c r="F15" s="14">
        <f t="shared" si="1"/>
        <v>115381.8</v>
      </c>
      <c r="G15" s="14">
        <f t="shared" si="1"/>
        <v>115381.8</v>
      </c>
      <c r="H15" s="14">
        <f t="shared" si="1"/>
        <v>115381.8</v>
      </c>
      <c r="I15" s="14">
        <f t="shared" si="1"/>
        <v>115381.8</v>
      </c>
      <c r="J15" s="14">
        <f t="shared" si="2"/>
        <v>576909</v>
      </c>
    </row>
    <row r="16" spans="1:12">
      <c r="A16" s="11" t="s">
        <v>25</v>
      </c>
      <c r="B16" s="12">
        <v>5</v>
      </c>
      <c r="D16" s="13">
        <v>176903</v>
      </c>
      <c r="E16" s="14">
        <f t="shared" si="1"/>
        <v>35380.6</v>
      </c>
      <c r="F16" s="14">
        <f t="shared" si="1"/>
        <v>35380.6</v>
      </c>
      <c r="G16" s="14">
        <f t="shared" si="1"/>
        <v>35380.6</v>
      </c>
      <c r="H16" s="14">
        <f t="shared" si="1"/>
        <v>35380.6</v>
      </c>
      <c r="I16" s="14">
        <f t="shared" si="1"/>
        <v>35380.6</v>
      </c>
      <c r="J16" s="14">
        <f t="shared" si="2"/>
        <v>176903</v>
      </c>
      <c r="L16" s="22"/>
    </row>
    <row r="17" spans="1:18">
      <c r="A17" s="23" t="s">
        <v>26</v>
      </c>
      <c r="B17" s="23"/>
      <c r="D17" s="1" t="s">
        <v>2</v>
      </c>
      <c r="E17" s="14">
        <f t="shared" ref="E17:J17" si="3">SUM(E2:E16)</f>
        <v>1414592.2285714285</v>
      </c>
      <c r="F17" s="14">
        <f t="shared" si="3"/>
        <v>1414592.2285714285</v>
      </c>
      <c r="G17" s="14">
        <f t="shared" si="3"/>
        <v>1414592.2285714285</v>
      </c>
      <c r="H17" s="14">
        <f t="shared" si="3"/>
        <v>1414592.2285714285</v>
      </c>
      <c r="I17" s="14">
        <f t="shared" si="3"/>
        <v>1414592.2285714285</v>
      </c>
      <c r="J17" s="24">
        <f t="shared" si="3"/>
        <v>7072961.1428571427</v>
      </c>
      <c r="L17" s="25"/>
    </row>
    <row r="18" spans="1:18" ht="18">
      <c r="A18" s="3" t="s">
        <v>27</v>
      </c>
      <c r="B18" s="3"/>
      <c r="D18" s="26"/>
      <c r="E18" s="27"/>
      <c r="F18" s="28"/>
      <c r="G18" s="28"/>
      <c r="H18" s="28"/>
      <c r="I18" s="28"/>
      <c r="J18" s="29"/>
      <c r="L18" s="22"/>
    </row>
    <row r="19" spans="1:18">
      <c r="A19" s="30" t="s">
        <v>10</v>
      </c>
      <c r="B19" s="30"/>
      <c r="D19" s="10"/>
      <c r="E19" s="10"/>
      <c r="F19" s="10"/>
      <c r="G19" s="10"/>
      <c r="H19" s="10"/>
      <c r="I19" s="10"/>
      <c r="J19" s="10"/>
      <c r="L19" s="31"/>
    </row>
    <row r="20" spans="1:18">
      <c r="A20" s="32" t="s">
        <v>28</v>
      </c>
      <c r="B20" s="33"/>
      <c r="D20" s="14">
        <v>69675.81</v>
      </c>
      <c r="E20" s="14">
        <f>$D20</f>
        <v>69675.81</v>
      </c>
      <c r="F20" s="14">
        <f>$D20</f>
        <v>69675.81</v>
      </c>
      <c r="G20" s="14">
        <f>$D20</f>
        <v>69675.81</v>
      </c>
      <c r="H20" s="14">
        <f>$D20</f>
        <v>69675.81</v>
      </c>
      <c r="I20" s="14">
        <f>$D20</f>
        <v>69675.81</v>
      </c>
      <c r="J20" s="14">
        <f>SUM(E20:I20)</f>
        <v>348379.05</v>
      </c>
      <c r="L20" s="22"/>
    </row>
    <row r="21" spans="1:18">
      <c r="A21" s="32" t="s">
        <v>29</v>
      </c>
      <c r="B21" s="33">
        <v>5</v>
      </c>
      <c r="D21" s="14">
        <v>433540</v>
      </c>
      <c r="E21" s="14">
        <f>$D21/$B21</f>
        <v>86708</v>
      </c>
      <c r="F21" s="14">
        <f>$D21/$B21</f>
        <v>86708</v>
      </c>
      <c r="G21" s="14">
        <f>$D21/$B21</f>
        <v>86708</v>
      </c>
      <c r="H21" s="14">
        <f>$D21/$B21</f>
        <v>86708</v>
      </c>
      <c r="I21" s="14">
        <f>$D21/$B21</f>
        <v>86708</v>
      </c>
      <c r="J21" s="14">
        <f>SUM(E21:I21)</f>
        <v>433540</v>
      </c>
      <c r="L21" s="22"/>
    </row>
    <row r="22" spans="1:18">
      <c r="A22" s="30" t="s">
        <v>14</v>
      </c>
      <c r="B22" s="30"/>
      <c r="D22" s="10"/>
      <c r="E22" s="10"/>
      <c r="F22" s="10"/>
      <c r="G22" s="10"/>
      <c r="H22" s="10"/>
      <c r="I22" s="10"/>
      <c r="J22" s="10"/>
      <c r="L22" s="31"/>
      <c r="M22" s="31"/>
      <c r="N22" s="31"/>
      <c r="O22" s="31"/>
      <c r="P22" s="31"/>
      <c r="Q22" s="31"/>
      <c r="R22" s="31"/>
    </row>
    <row r="23" spans="1:18">
      <c r="A23" s="32" t="s">
        <v>30</v>
      </c>
      <c r="B23" s="33">
        <v>5</v>
      </c>
      <c r="D23" s="14">
        <v>43685</v>
      </c>
      <c r="E23" s="14">
        <f>$D23/$B23</f>
        <v>8737</v>
      </c>
      <c r="F23" s="14">
        <f t="shared" ref="F23:I24" si="4">$D23/$B23</f>
        <v>8737</v>
      </c>
      <c r="G23" s="14">
        <f t="shared" si="4"/>
        <v>8737</v>
      </c>
      <c r="H23" s="14">
        <f t="shared" si="4"/>
        <v>8737</v>
      </c>
      <c r="I23" s="14">
        <f t="shared" si="4"/>
        <v>8737</v>
      </c>
      <c r="J23" s="14">
        <f>SUM(E23:I23)</f>
        <v>43685</v>
      </c>
      <c r="L23" s="34"/>
      <c r="M23" s="31"/>
      <c r="N23" s="31"/>
      <c r="O23" s="31"/>
      <c r="P23" s="31"/>
      <c r="Q23" s="31"/>
      <c r="R23" s="31"/>
    </row>
    <row r="24" spans="1:18">
      <c r="A24" s="32" t="s">
        <v>31</v>
      </c>
      <c r="B24" s="33">
        <v>5</v>
      </c>
      <c r="C24" t="s">
        <v>32</v>
      </c>
      <c r="D24" s="14">
        <v>240664</v>
      </c>
      <c r="E24" s="14">
        <f>$D24/$B24</f>
        <v>48132.800000000003</v>
      </c>
      <c r="F24" s="14">
        <f t="shared" si="4"/>
        <v>48132.800000000003</v>
      </c>
      <c r="G24" s="14">
        <f t="shared" si="4"/>
        <v>48132.800000000003</v>
      </c>
      <c r="H24" s="14">
        <f t="shared" si="4"/>
        <v>48132.800000000003</v>
      </c>
      <c r="I24" s="14">
        <f t="shared" si="4"/>
        <v>48132.800000000003</v>
      </c>
      <c r="J24" s="14">
        <f>SUM(E24:I24)</f>
        <v>240664</v>
      </c>
      <c r="L24" s="31"/>
      <c r="M24" s="31"/>
      <c r="N24" s="31"/>
      <c r="O24" s="31"/>
      <c r="P24" s="31"/>
      <c r="Q24" s="31"/>
      <c r="R24" s="22"/>
    </row>
    <row r="25" spans="1:18">
      <c r="A25" s="23" t="s">
        <v>33</v>
      </c>
      <c r="B25" s="23"/>
      <c r="D25" s="14"/>
      <c r="E25" s="14">
        <f t="shared" ref="E25:J25" si="5">SUM(E18:E24)</f>
        <v>213253.61</v>
      </c>
      <c r="F25" s="14">
        <f t="shared" si="5"/>
        <v>213253.61</v>
      </c>
      <c r="G25" s="14">
        <f t="shared" si="5"/>
        <v>213253.61</v>
      </c>
      <c r="H25" s="14">
        <f t="shared" si="5"/>
        <v>213253.61</v>
      </c>
      <c r="I25" s="14">
        <f t="shared" si="5"/>
        <v>213253.61</v>
      </c>
      <c r="J25" s="24">
        <f t="shared" si="5"/>
        <v>1066268.05</v>
      </c>
      <c r="L25" s="34"/>
      <c r="M25" s="31"/>
      <c r="N25" s="22"/>
      <c r="O25" s="22"/>
      <c r="P25" s="22"/>
      <c r="Q25" s="22"/>
      <c r="R25" s="22"/>
    </row>
    <row r="26" spans="1:18" ht="18">
      <c r="A26" s="3" t="s">
        <v>34</v>
      </c>
      <c r="B26" s="3"/>
      <c r="C26" t="s">
        <v>35</v>
      </c>
      <c r="D26" s="16">
        <v>232397.77</v>
      </c>
      <c r="E26" s="16">
        <v>232397.77</v>
      </c>
      <c r="F26" s="16">
        <v>232397.77</v>
      </c>
      <c r="G26" s="16">
        <v>232397.77</v>
      </c>
      <c r="H26" s="16">
        <v>232397.77</v>
      </c>
      <c r="I26" s="16">
        <v>232397.77</v>
      </c>
      <c r="J26" s="24">
        <f>SUM(E26:I26)</f>
        <v>1161988.8499999999</v>
      </c>
      <c r="L26" s="22"/>
    </row>
    <row r="27" spans="1:18" ht="18">
      <c r="A27" s="3" t="s">
        <v>36</v>
      </c>
      <c r="B27" s="3"/>
      <c r="D27" s="35"/>
      <c r="E27" s="27"/>
      <c r="F27" s="28"/>
      <c r="G27" s="28"/>
      <c r="H27" s="28"/>
      <c r="I27" s="28"/>
      <c r="J27" s="29"/>
      <c r="L27" s="36"/>
    </row>
    <row r="28" spans="1:18">
      <c r="A28" t="s">
        <v>37</v>
      </c>
      <c r="D28" s="14">
        <v>19200</v>
      </c>
      <c r="E28" s="14">
        <f>$D28</f>
        <v>19200</v>
      </c>
      <c r="F28" s="14">
        <f>$D28</f>
        <v>19200</v>
      </c>
      <c r="G28" s="14">
        <f>$D28</f>
        <v>19200</v>
      </c>
      <c r="H28" s="14">
        <f>$D28</f>
        <v>19200</v>
      </c>
      <c r="I28" s="14">
        <f>$D28</f>
        <v>19200</v>
      </c>
      <c r="J28" s="14">
        <f>SUM(E28:I28)</f>
        <v>96000</v>
      </c>
      <c r="L28" s="22"/>
    </row>
    <row r="29" spans="1:18">
      <c r="A29" t="s">
        <v>38</v>
      </c>
      <c r="D29" s="14"/>
      <c r="E29" s="14"/>
      <c r="F29" s="14"/>
      <c r="G29" s="14"/>
      <c r="H29" s="14"/>
      <c r="I29" s="14"/>
      <c r="J29" s="14"/>
      <c r="L29" s="36"/>
    </row>
    <row r="30" spans="1:18">
      <c r="A30" t="s">
        <v>39</v>
      </c>
      <c r="D30" s="14">
        <v>20000</v>
      </c>
      <c r="E30" s="14">
        <f>$D30</f>
        <v>20000</v>
      </c>
      <c r="F30" s="14">
        <f>$D30</f>
        <v>20000</v>
      </c>
      <c r="G30" s="14">
        <f>$D30</f>
        <v>20000</v>
      </c>
      <c r="H30" s="14">
        <f>$D30</f>
        <v>20000</v>
      </c>
      <c r="I30" s="14">
        <f>$D30</f>
        <v>20000</v>
      </c>
      <c r="J30" s="14">
        <f>SUM(E30:I30)</f>
        <v>100000</v>
      </c>
    </row>
    <row r="31" spans="1:18">
      <c r="A31" t="s">
        <v>40</v>
      </c>
      <c r="D31" s="14"/>
      <c r="E31" s="14"/>
      <c r="F31" s="14"/>
      <c r="G31" s="14"/>
      <c r="H31" s="14"/>
      <c r="I31" s="14"/>
      <c r="J31" s="14"/>
    </row>
    <row r="32" spans="1:18">
      <c r="A32" t="s">
        <v>41</v>
      </c>
      <c r="D32" s="14"/>
      <c r="E32" s="14"/>
      <c r="F32" s="14"/>
      <c r="G32" s="14"/>
      <c r="H32" s="14"/>
      <c r="I32" s="14"/>
      <c r="J32" s="14"/>
    </row>
    <row r="33" spans="1:10">
      <c r="A33" s="23" t="s">
        <v>42</v>
      </c>
      <c r="B33" s="23"/>
      <c r="D33" s="14"/>
      <c r="E33" s="14">
        <f t="shared" ref="E33:J33" si="6">SUM(E27:E32)</f>
        <v>39200</v>
      </c>
      <c r="F33" s="14">
        <f t="shared" si="6"/>
        <v>39200</v>
      </c>
      <c r="G33" s="14">
        <f t="shared" si="6"/>
        <v>39200</v>
      </c>
      <c r="H33" s="14">
        <f t="shared" si="6"/>
        <v>39200</v>
      </c>
      <c r="I33" s="14">
        <f t="shared" si="6"/>
        <v>39200</v>
      </c>
      <c r="J33" s="24">
        <f t="shared" si="6"/>
        <v>196000</v>
      </c>
    </row>
    <row r="34" spans="1:10" ht="43.8">
      <c r="A34" s="3" t="s">
        <v>43</v>
      </c>
      <c r="B34" s="3"/>
      <c r="C34" s="37" t="s">
        <v>44</v>
      </c>
      <c r="D34" s="38">
        <v>140000</v>
      </c>
      <c r="E34" s="14">
        <f>$D34</f>
        <v>140000</v>
      </c>
      <c r="F34" s="14">
        <f>$D34</f>
        <v>140000</v>
      </c>
      <c r="G34" s="14">
        <f>$D34</f>
        <v>140000</v>
      </c>
      <c r="H34" s="14">
        <f>$D34</f>
        <v>140000</v>
      </c>
      <c r="I34" s="14">
        <f>$D34</f>
        <v>140000</v>
      </c>
      <c r="J34" s="24">
        <f>SUM(E34:I34)</f>
        <v>700000</v>
      </c>
    </row>
    <row r="35" spans="1:10" ht="18">
      <c r="A35" s="3" t="s">
        <v>8</v>
      </c>
      <c r="B35" s="3"/>
      <c r="D35" s="14"/>
      <c r="E35" s="14">
        <f t="shared" ref="E35:J35" si="7">E17+E25+E26+E33+E34</f>
        <v>2039443.6085714283</v>
      </c>
      <c r="F35" s="14">
        <f t="shared" si="7"/>
        <v>2039443.6085714283</v>
      </c>
      <c r="G35" s="14">
        <f t="shared" si="7"/>
        <v>2039443.6085714283</v>
      </c>
      <c r="H35" s="14">
        <f t="shared" si="7"/>
        <v>2039443.6085714283</v>
      </c>
      <c r="I35" s="14">
        <f t="shared" si="7"/>
        <v>2039443.6085714283</v>
      </c>
      <c r="J35" s="39">
        <f t="shared" si="7"/>
        <v>10197218.042857142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showGridLines="0" tabSelected="1" topLeftCell="B1" zoomScale="130" zoomScaleNormal="130" workbookViewId="0">
      <selection activeCell="K31" sqref="K31"/>
    </sheetView>
  </sheetViews>
  <sheetFormatPr defaultColWidth="9.109375" defaultRowHeight="13.8"/>
  <cols>
    <col min="1" max="1" width="3.109375" style="41" customWidth="1"/>
    <col min="2" max="2" width="28.109375" style="44" customWidth="1"/>
    <col min="3" max="3" width="6.5546875" style="46" customWidth="1"/>
    <col min="4" max="4" width="11.33203125" style="41" customWidth="1"/>
    <col min="5" max="9" width="13.6640625" style="41" bestFit="1" customWidth="1"/>
    <col min="10" max="10" width="13.6640625" style="44" bestFit="1" customWidth="1"/>
    <col min="11" max="11" width="11.109375" style="41" bestFit="1" customWidth="1"/>
    <col min="12" max="16384" width="9.109375" style="41"/>
  </cols>
  <sheetData>
    <row r="1" spans="2:10">
      <c r="B1" s="87" t="s">
        <v>49</v>
      </c>
    </row>
    <row r="2" spans="2:10" ht="16.2" thickBot="1">
      <c r="B2" s="86" t="s">
        <v>50</v>
      </c>
    </row>
    <row r="3" spans="2:10" s="40" customFormat="1" ht="28.8" thickTop="1" thickBot="1">
      <c r="B3" s="80"/>
      <c r="C3" s="81" t="s">
        <v>0</v>
      </c>
      <c r="D3" s="82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4" t="s">
        <v>7</v>
      </c>
      <c r="J3" s="85" t="s">
        <v>8</v>
      </c>
    </row>
    <row r="4" spans="2:10" ht="14.4" thickTop="1">
      <c r="B4" s="51" t="s">
        <v>9</v>
      </c>
      <c r="C4" s="52"/>
      <c r="D4" s="52"/>
      <c r="E4" s="52"/>
      <c r="F4" s="52"/>
      <c r="G4" s="52"/>
      <c r="H4" s="52"/>
      <c r="I4" s="52"/>
      <c r="J4" s="52"/>
    </row>
    <row r="5" spans="2:10">
      <c r="B5" s="62" t="s">
        <v>10</v>
      </c>
      <c r="C5" s="47"/>
      <c r="D5" s="48"/>
      <c r="E5" s="49"/>
      <c r="F5" s="49"/>
      <c r="G5" s="49"/>
      <c r="H5" s="49"/>
      <c r="I5" s="49"/>
      <c r="J5" s="49"/>
    </row>
    <row r="6" spans="2:10">
      <c r="B6" s="74" t="s">
        <v>11</v>
      </c>
      <c r="C6" s="78">
        <v>5</v>
      </c>
      <c r="D6" s="42">
        <f>(1860275+261778+244478)*0.65</f>
        <v>1538245.1500000001</v>
      </c>
      <c r="E6" s="43">
        <f t="shared" ref="E6:I8" si="0">$D6/$C6</f>
        <v>307649.03000000003</v>
      </c>
      <c r="F6" s="43">
        <f t="shared" si="0"/>
        <v>307649.03000000003</v>
      </c>
      <c r="G6" s="43">
        <f t="shared" si="0"/>
        <v>307649.03000000003</v>
      </c>
      <c r="H6" s="43">
        <f t="shared" si="0"/>
        <v>307649.03000000003</v>
      </c>
      <c r="I6" s="56">
        <f t="shared" si="0"/>
        <v>307649.03000000003</v>
      </c>
      <c r="J6" s="59">
        <f>SUM(E6:I6)</f>
        <v>1538245.1500000001</v>
      </c>
    </row>
    <row r="7" spans="2:10">
      <c r="B7" s="74" t="s">
        <v>12</v>
      </c>
      <c r="C7" s="78">
        <v>5</v>
      </c>
      <c r="D7" s="42">
        <v>60000</v>
      </c>
      <c r="E7" s="43">
        <f t="shared" si="0"/>
        <v>12000</v>
      </c>
      <c r="F7" s="43">
        <f t="shared" si="0"/>
        <v>12000</v>
      </c>
      <c r="G7" s="43">
        <f t="shared" si="0"/>
        <v>12000</v>
      </c>
      <c r="H7" s="43">
        <f t="shared" si="0"/>
        <v>12000</v>
      </c>
      <c r="I7" s="56">
        <f t="shared" si="0"/>
        <v>12000</v>
      </c>
      <c r="J7" s="59">
        <f>SUM(E7:I7)</f>
        <v>60000</v>
      </c>
    </row>
    <row r="8" spans="2:10">
      <c r="B8" s="74" t="s">
        <v>13</v>
      </c>
      <c r="C8" s="78">
        <v>4</v>
      </c>
      <c r="D8" s="42">
        <v>4000</v>
      </c>
      <c r="E8" s="43">
        <f t="shared" si="0"/>
        <v>1000</v>
      </c>
      <c r="F8" s="43">
        <f t="shared" si="0"/>
        <v>1000</v>
      </c>
      <c r="G8" s="43">
        <f t="shared" si="0"/>
        <v>1000</v>
      </c>
      <c r="H8" s="43">
        <f t="shared" si="0"/>
        <v>1000</v>
      </c>
      <c r="I8" s="56">
        <f t="shared" si="0"/>
        <v>1000</v>
      </c>
      <c r="J8" s="59">
        <f>SUM(E8:I8)</f>
        <v>5000</v>
      </c>
    </row>
    <row r="9" spans="2:10">
      <c r="B9" s="62" t="s">
        <v>14</v>
      </c>
      <c r="C9" s="47"/>
      <c r="D9" s="48"/>
      <c r="E9" s="49"/>
      <c r="F9" s="49"/>
      <c r="G9" s="49"/>
      <c r="H9" s="49"/>
      <c r="I9" s="49"/>
      <c r="J9" s="49"/>
    </row>
    <row r="10" spans="2:10">
      <c r="B10" s="74" t="s">
        <v>11</v>
      </c>
      <c r="C10" s="78">
        <v>5</v>
      </c>
      <c r="D10" s="42">
        <f>(1860275+261778+244478)*0.35</f>
        <v>828285.85</v>
      </c>
      <c r="E10" s="43">
        <f>$D$10/$C$10</f>
        <v>165657.16999999998</v>
      </c>
      <c r="F10" s="43">
        <f>$D$10/$C$10</f>
        <v>165657.16999999998</v>
      </c>
      <c r="G10" s="43">
        <f>$D$10/$C$10</f>
        <v>165657.16999999998</v>
      </c>
      <c r="H10" s="43">
        <f>$D$10/$C$10</f>
        <v>165657.16999999998</v>
      </c>
      <c r="I10" s="56">
        <f>$D$10/$C$10</f>
        <v>165657.16999999998</v>
      </c>
      <c r="J10" s="59">
        <f>SUM(E10:I10)</f>
        <v>828285.84999999986</v>
      </c>
    </row>
    <row r="11" spans="2:10">
      <c r="B11" s="74" t="s">
        <v>15</v>
      </c>
      <c r="C11" s="78">
        <v>7</v>
      </c>
      <c r="D11" s="42">
        <v>0</v>
      </c>
      <c r="E11" s="43">
        <f t="shared" ref="E11:I21" si="1">$D11/$C11</f>
        <v>0</v>
      </c>
      <c r="F11" s="43">
        <f t="shared" si="1"/>
        <v>0</v>
      </c>
      <c r="G11" s="43">
        <f t="shared" si="1"/>
        <v>0</v>
      </c>
      <c r="H11" s="43">
        <f t="shared" si="1"/>
        <v>0</v>
      </c>
      <c r="I11" s="56">
        <f t="shared" si="1"/>
        <v>0</v>
      </c>
      <c r="J11" s="59">
        <f t="shared" ref="J11:J21" si="2">SUM(E11:I11)</f>
        <v>0</v>
      </c>
    </row>
    <row r="12" spans="2:10">
      <c r="B12" s="74" t="s">
        <v>51</v>
      </c>
      <c r="C12" s="78">
        <v>10</v>
      </c>
      <c r="D12" s="42">
        <v>1250000</v>
      </c>
      <c r="E12" s="43">
        <f t="shared" si="1"/>
        <v>125000</v>
      </c>
      <c r="F12" s="43">
        <f t="shared" si="1"/>
        <v>125000</v>
      </c>
      <c r="G12" s="43">
        <f t="shared" si="1"/>
        <v>125000</v>
      </c>
      <c r="H12" s="43">
        <f t="shared" si="1"/>
        <v>125000</v>
      </c>
      <c r="I12" s="56">
        <f t="shared" si="1"/>
        <v>125000</v>
      </c>
      <c r="J12" s="59">
        <f t="shared" si="2"/>
        <v>625000</v>
      </c>
    </row>
    <row r="13" spans="2:10">
      <c r="B13" s="74" t="s">
        <v>53</v>
      </c>
      <c r="C13" s="78">
        <v>7</v>
      </c>
      <c r="D13" s="42">
        <v>430000</v>
      </c>
      <c r="E13" s="43">
        <f t="shared" si="1"/>
        <v>61428.571428571428</v>
      </c>
      <c r="F13" s="43">
        <f t="shared" si="1"/>
        <v>61428.571428571428</v>
      </c>
      <c r="G13" s="43">
        <f t="shared" si="1"/>
        <v>61428.571428571428</v>
      </c>
      <c r="H13" s="43">
        <f t="shared" si="1"/>
        <v>61428.571428571428</v>
      </c>
      <c r="I13" s="56">
        <f t="shared" si="1"/>
        <v>61428.571428571428</v>
      </c>
      <c r="J13" s="59">
        <f t="shared" si="2"/>
        <v>307142.85714285716</v>
      </c>
    </row>
    <row r="14" spans="2:10">
      <c r="B14" s="74" t="s">
        <v>52</v>
      </c>
      <c r="C14" s="78">
        <v>5</v>
      </c>
      <c r="D14" s="42">
        <v>780000</v>
      </c>
      <c r="E14" s="43">
        <f t="shared" si="1"/>
        <v>156000</v>
      </c>
      <c r="F14" s="43">
        <f t="shared" si="1"/>
        <v>156000</v>
      </c>
      <c r="G14" s="43">
        <f t="shared" si="1"/>
        <v>156000</v>
      </c>
      <c r="H14" s="43">
        <f t="shared" si="1"/>
        <v>156000</v>
      </c>
      <c r="I14" s="56">
        <f t="shared" si="1"/>
        <v>156000</v>
      </c>
      <c r="J14" s="59">
        <f t="shared" si="2"/>
        <v>780000</v>
      </c>
    </row>
    <row r="15" spans="2:10">
      <c r="B15" s="74" t="s">
        <v>16</v>
      </c>
      <c r="C15" s="78">
        <v>5</v>
      </c>
      <c r="D15" s="42">
        <v>541272</v>
      </c>
      <c r="E15" s="43">
        <f t="shared" si="1"/>
        <v>108254.39999999999</v>
      </c>
      <c r="F15" s="43">
        <f t="shared" si="1"/>
        <v>108254.39999999999</v>
      </c>
      <c r="G15" s="43">
        <f t="shared" si="1"/>
        <v>108254.39999999999</v>
      </c>
      <c r="H15" s="43">
        <f t="shared" si="1"/>
        <v>108254.39999999999</v>
      </c>
      <c r="I15" s="56">
        <f t="shared" si="1"/>
        <v>108254.39999999999</v>
      </c>
      <c r="J15" s="59">
        <f t="shared" si="2"/>
        <v>541272</v>
      </c>
    </row>
    <row r="16" spans="2:10">
      <c r="B16" s="74" t="s">
        <v>17</v>
      </c>
      <c r="C16" s="78">
        <v>5</v>
      </c>
      <c r="D16" s="42">
        <v>287900</v>
      </c>
      <c r="E16" s="43">
        <f t="shared" si="1"/>
        <v>57580</v>
      </c>
      <c r="F16" s="43">
        <f t="shared" si="1"/>
        <v>57580</v>
      </c>
      <c r="G16" s="43">
        <f t="shared" si="1"/>
        <v>57580</v>
      </c>
      <c r="H16" s="43">
        <f t="shared" si="1"/>
        <v>57580</v>
      </c>
      <c r="I16" s="56">
        <f t="shared" si="1"/>
        <v>57580</v>
      </c>
      <c r="J16" s="59">
        <f t="shared" si="2"/>
        <v>287900</v>
      </c>
    </row>
    <row r="17" spans="2:11">
      <c r="B17" s="74" t="s">
        <v>19</v>
      </c>
      <c r="C17" s="78">
        <v>7</v>
      </c>
      <c r="D17" s="42">
        <v>355071</v>
      </c>
      <c r="E17" s="43">
        <f t="shared" si="1"/>
        <v>50724.428571428572</v>
      </c>
      <c r="F17" s="43">
        <f t="shared" si="1"/>
        <v>50724.428571428572</v>
      </c>
      <c r="G17" s="43">
        <f t="shared" si="1"/>
        <v>50724.428571428572</v>
      </c>
      <c r="H17" s="43">
        <f t="shared" si="1"/>
        <v>50724.428571428572</v>
      </c>
      <c r="I17" s="56">
        <f t="shared" si="1"/>
        <v>50724.428571428572</v>
      </c>
      <c r="J17" s="61">
        <v>1796480</v>
      </c>
    </row>
    <row r="18" spans="2:11">
      <c r="B18" s="74" t="s">
        <v>21</v>
      </c>
      <c r="C18" s="78">
        <v>7</v>
      </c>
      <c r="D18" s="42">
        <v>9000</v>
      </c>
      <c r="E18" s="43">
        <f t="shared" si="1"/>
        <v>1285.7142857142858</v>
      </c>
      <c r="F18" s="43">
        <f t="shared" si="1"/>
        <v>1285.7142857142858</v>
      </c>
      <c r="G18" s="43">
        <f t="shared" si="1"/>
        <v>1285.7142857142858</v>
      </c>
      <c r="H18" s="43">
        <f t="shared" si="1"/>
        <v>1285.7142857142858</v>
      </c>
      <c r="I18" s="56">
        <f t="shared" si="1"/>
        <v>1285.7142857142858</v>
      </c>
      <c r="J18" s="59">
        <f t="shared" si="2"/>
        <v>6428.5714285714294</v>
      </c>
    </row>
    <row r="19" spans="2:11">
      <c r="B19" s="75" t="s">
        <v>22</v>
      </c>
      <c r="C19" s="78">
        <v>7</v>
      </c>
      <c r="D19" s="42">
        <v>25000</v>
      </c>
      <c r="E19" s="43">
        <f t="shared" si="1"/>
        <v>3571.4285714285716</v>
      </c>
      <c r="F19" s="43">
        <f t="shared" si="1"/>
        <v>3571.4285714285716</v>
      </c>
      <c r="G19" s="43">
        <f t="shared" si="1"/>
        <v>3571.4285714285716</v>
      </c>
      <c r="H19" s="43">
        <f t="shared" si="1"/>
        <v>3571.4285714285716</v>
      </c>
      <c r="I19" s="56">
        <f t="shared" si="1"/>
        <v>3571.4285714285716</v>
      </c>
      <c r="J19" s="59">
        <f t="shared" si="2"/>
        <v>17857.142857142859</v>
      </c>
    </row>
    <row r="20" spans="2:11">
      <c r="B20" s="74" t="s">
        <v>24</v>
      </c>
      <c r="C20" s="78">
        <v>5</v>
      </c>
      <c r="D20" s="42">
        <v>189249</v>
      </c>
      <c r="E20" s="43">
        <f t="shared" si="1"/>
        <v>37849.800000000003</v>
      </c>
      <c r="F20" s="43">
        <f t="shared" si="1"/>
        <v>37849.800000000003</v>
      </c>
      <c r="G20" s="43">
        <f t="shared" si="1"/>
        <v>37849.800000000003</v>
      </c>
      <c r="H20" s="43">
        <f t="shared" si="1"/>
        <v>37849.800000000003</v>
      </c>
      <c r="I20" s="56">
        <f t="shared" si="1"/>
        <v>37849.800000000003</v>
      </c>
      <c r="J20" s="59">
        <f t="shared" si="2"/>
        <v>189249</v>
      </c>
    </row>
    <row r="21" spans="2:11" ht="14.4" thickBot="1">
      <c r="B21" s="74" t="s">
        <v>25</v>
      </c>
      <c r="C21" s="78">
        <v>5</v>
      </c>
      <c r="D21" s="42">
        <v>132400</v>
      </c>
      <c r="E21" s="43">
        <f t="shared" si="1"/>
        <v>26480</v>
      </c>
      <c r="F21" s="43">
        <f t="shared" si="1"/>
        <v>26480</v>
      </c>
      <c r="G21" s="43">
        <f t="shared" si="1"/>
        <v>26480</v>
      </c>
      <c r="H21" s="43">
        <f t="shared" si="1"/>
        <v>26480</v>
      </c>
      <c r="I21" s="56">
        <f t="shared" si="1"/>
        <v>26480</v>
      </c>
      <c r="J21" s="59">
        <f t="shared" si="2"/>
        <v>132400</v>
      </c>
      <c r="K21" s="44"/>
    </row>
    <row r="22" spans="2:11" ht="15" thickTop="1" thickBot="1">
      <c r="B22" s="69" t="s">
        <v>26</v>
      </c>
      <c r="C22" s="76"/>
      <c r="D22" s="66"/>
      <c r="E22" s="66">
        <f>SUM(E4:E21)</f>
        <v>1114480.5428571429</v>
      </c>
      <c r="F22" s="66">
        <f t="shared" ref="F22:J22" si="3">SUM(F4:F21)</f>
        <v>1114480.5428571429</v>
      </c>
      <c r="G22" s="66">
        <f t="shared" si="3"/>
        <v>1114480.5428571429</v>
      </c>
      <c r="H22" s="66">
        <f t="shared" si="3"/>
        <v>1114480.5428571429</v>
      </c>
      <c r="I22" s="67">
        <f t="shared" si="3"/>
        <v>1114480.5428571429</v>
      </c>
      <c r="J22" s="68">
        <f t="shared" si="3"/>
        <v>7115260.5714285718</v>
      </c>
    </row>
    <row r="23" spans="2:11" ht="14.4" thickTop="1">
      <c r="B23" s="51" t="s">
        <v>27</v>
      </c>
      <c r="C23" s="52"/>
      <c r="D23" s="52"/>
      <c r="E23" s="52"/>
      <c r="F23" s="52"/>
      <c r="G23" s="52"/>
      <c r="H23" s="52"/>
      <c r="I23" s="52"/>
      <c r="J23" s="52"/>
    </row>
    <row r="24" spans="2:11">
      <c r="B24" s="62" t="s">
        <v>10</v>
      </c>
      <c r="C24" s="47"/>
      <c r="D24" s="48"/>
      <c r="E24" s="49"/>
      <c r="F24" s="49"/>
      <c r="G24" s="49"/>
      <c r="H24" s="49"/>
      <c r="I24" s="49"/>
      <c r="J24" s="49"/>
    </row>
    <row r="25" spans="2:11">
      <c r="B25" s="71" t="s">
        <v>45</v>
      </c>
      <c r="C25" s="78"/>
      <c r="D25" s="43"/>
      <c r="E25" s="43">
        <v>50000</v>
      </c>
      <c r="F25" s="43">
        <v>50000</v>
      </c>
      <c r="G25" s="43">
        <v>50000</v>
      </c>
      <c r="H25" s="43">
        <v>50000</v>
      </c>
      <c r="I25" s="56">
        <v>50000</v>
      </c>
      <c r="J25" s="59">
        <f>SUM(E25:I25)</f>
        <v>250000</v>
      </c>
      <c r="K25" s="44"/>
    </row>
    <row r="26" spans="2:11">
      <c r="B26" s="71" t="s">
        <v>29</v>
      </c>
      <c r="C26" s="78">
        <v>5</v>
      </c>
      <c r="D26" s="43">
        <v>325155</v>
      </c>
      <c r="E26" s="43">
        <f>$D26/$C26</f>
        <v>65031</v>
      </c>
      <c r="F26" s="43">
        <f>$D26/$C26</f>
        <v>65031</v>
      </c>
      <c r="G26" s="43">
        <f>$D26/$C26</f>
        <v>65031</v>
      </c>
      <c r="H26" s="43">
        <f>$D26/$C26</f>
        <v>65031</v>
      </c>
      <c r="I26" s="56">
        <f>$D26/$C26</f>
        <v>65031</v>
      </c>
      <c r="J26" s="59">
        <f>SUM(E26:I26)</f>
        <v>325155</v>
      </c>
      <c r="K26" s="44"/>
    </row>
    <row r="27" spans="2:11">
      <c r="B27" s="62" t="s">
        <v>14</v>
      </c>
      <c r="C27" s="47"/>
      <c r="D27" s="48"/>
      <c r="E27" s="49"/>
      <c r="F27" s="49"/>
      <c r="G27" s="49"/>
      <c r="H27" s="49"/>
      <c r="I27" s="49"/>
      <c r="J27" s="49"/>
    </row>
    <row r="28" spans="2:11">
      <c r="B28" s="71" t="s">
        <v>30</v>
      </c>
      <c r="C28" s="78">
        <v>5</v>
      </c>
      <c r="D28" s="43">
        <v>32763</v>
      </c>
      <c r="E28" s="43">
        <f t="shared" ref="E28:I29" si="4">$D28/$C28</f>
        <v>6552.6</v>
      </c>
      <c r="F28" s="43">
        <f t="shared" si="4"/>
        <v>6552.6</v>
      </c>
      <c r="G28" s="43">
        <f t="shared" si="4"/>
        <v>6552.6</v>
      </c>
      <c r="H28" s="43">
        <f t="shared" si="4"/>
        <v>6552.6</v>
      </c>
      <c r="I28" s="56">
        <f t="shared" si="4"/>
        <v>6552.6</v>
      </c>
      <c r="J28" s="59">
        <f>SUM(E28:I28)</f>
        <v>32763</v>
      </c>
      <c r="K28" s="44"/>
    </row>
    <row r="29" spans="2:11">
      <c r="B29" s="71" t="s">
        <v>54</v>
      </c>
      <c r="C29" s="78">
        <v>5</v>
      </c>
      <c r="D29" s="43">
        <v>125000</v>
      </c>
      <c r="E29" s="43">
        <f t="shared" si="4"/>
        <v>25000</v>
      </c>
      <c r="F29" s="43">
        <f t="shared" si="4"/>
        <v>25000</v>
      </c>
      <c r="G29" s="43">
        <f t="shared" si="4"/>
        <v>25000</v>
      </c>
      <c r="H29" s="43">
        <f t="shared" si="4"/>
        <v>25000</v>
      </c>
      <c r="I29" s="56">
        <f t="shared" si="4"/>
        <v>25000</v>
      </c>
      <c r="J29" s="59">
        <f>SUM(E29:I29)</f>
        <v>125000</v>
      </c>
      <c r="K29" s="44"/>
    </row>
    <row r="30" spans="2:11" ht="14.4" thickBot="1">
      <c r="B30" s="71" t="s">
        <v>31</v>
      </c>
      <c r="C30" s="78">
        <v>5</v>
      </c>
      <c r="D30" s="43">
        <v>26000</v>
      </c>
      <c r="E30" s="43">
        <v>13662</v>
      </c>
      <c r="F30" s="43">
        <v>13662</v>
      </c>
      <c r="G30" s="43">
        <v>13662</v>
      </c>
      <c r="H30" s="43">
        <v>13662</v>
      </c>
      <c r="I30" s="56">
        <v>13662</v>
      </c>
      <c r="J30" s="59">
        <f>SUM(E30:I30)</f>
        <v>68310</v>
      </c>
      <c r="K30" s="44"/>
    </row>
    <row r="31" spans="2:11" ht="15" thickTop="1" thickBot="1">
      <c r="B31" s="69" t="s">
        <v>33</v>
      </c>
      <c r="C31" s="76"/>
      <c r="D31" s="66"/>
      <c r="E31" s="66">
        <f t="shared" ref="E31:J31" si="5">SUM(E23:E30)</f>
        <v>160245.6</v>
      </c>
      <c r="F31" s="66">
        <f t="shared" si="5"/>
        <v>160245.6</v>
      </c>
      <c r="G31" s="66">
        <f t="shared" si="5"/>
        <v>160245.6</v>
      </c>
      <c r="H31" s="66">
        <f t="shared" si="5"/>
        <v>160245.6</v>
      </c>
      <c r="I31" s="67">
        <f t="shared" si="5"/>
        <v>160245.6</v>
      </c>
      <c r="J31" s="68">
        <f t="shared" si="5"/>
        <v>801228</v>
      </c>
    </row>
    <row r="32" spans="2:11" ht="14.4" thickTop="1">
      <c r="B32" s="51" t="s">
        <v>34</v>
      </c>
      <c r="C32" s="52"/>
      <c r="D32" s="52"/>
      <c r="E32" s="52"/>
      <c r="F32" s="52"/>
      <c r="G32" s="52"/>
      <c r="H32" s="52"/>
      <c r="I32" s="52"/>
      <c r="J32" s="52"/>
    </row>
    <row r="33" spans="2:11" ht="14.4" thickBot="1">
      <c r="B33" s="73" t="s">
        <v>48</v>
      </c>
      <c r="C33" s="78"/>
      <c r="D33" s="45">
        <v>97107</v>
      </c>
      <c r="E33" s="50">
        <v>97107</v>
      </c>
      <c r="F33" s="50">
        <v>97107</v>
      </c>
      <c r="G33" s="50">
        <v>97107</v>
      </c>
      <c r="H33" s="50">
        <v>97107</v>
      </c>
      <c r="I33" s="57">
        <v>97107</v>
      </c>
      <c r="J33" s="60">
        <f>SUM(E33:I33)</f>
        <v>485535</v>
      </c>
    </row>
    <row r="34" spans="2:11" ht="14.4" thickTop="1">
      <c r="B34" s="51" t="s">
        <v>36</v>
      </c>
      <c r="C34" s="52"/>
      <c r="D34" s="52"/>
      <c r="E34" s="52"/>
      <c r="F34" s="52"/>
      <c r="G34" s="52"/>
      <c r="H34" s="52"/>
      <c r="I34" s="52"/>
      <c r="J34" s="52"/>
    </row>
    <row r="35" spans="2:11">
      <c r="B35" s="71" t="s">
        <v>37</v>
      </c>
      <c r="C35" s="78"/>
      <c r="D35" s="43">
        <v>85000</v>
      </c>
      <c r="E35" s="43">
        <v>85000</v>
      </c>
      <c r="F35" s="43">
        <v>85000</v>
      </c>
      <c r="G35" s="43">
        <v>85000</v>
      </c>
      <c r="H35" s="43">
        <v>85000</v>
      </c>
      <c r="I35" s="56">
        <v>85000</v>
      </c>
      <c r="J35" s="59">
        <f>SUM(E35:I35)</f>
        <v>425000</v>
      </c>
      <c r="K35" s="44"/>
    </row>
    <row r="36" spans="2:11">
      <c r="B36" s="71" t="s">
        <v>38</v>
      </c>
      <c r="C36" s="78"/>
      <c r="D36" s="43"/>
      <c r="E36" s="43"/>
      <c r="F36" s="43"/>
      <c r="G36" s="43"/>
      <c r="H36" s="43"/>
      <c r="I36" s="56"/>
      <c r="J36" s="59"/>
      <c r="K36" s="44"/>
    </row>
    <row r="37" spans="2:11">
      <c r="B37" s="71" t="s">
        <v>39</v>
      </c>
      <c r="C37" s="78"/>
      <c r="D37" s="43">
        <v>20000</v>
      </c>
      <c r="E37" s="43">
        <v>20000</v>
      </c>
      <c r="F37" s="43">
        <v>20000</v>
      </c>
      <c r="G37" s="43">
        <v>20000</v>
      </c>
      <c r="H37" s="43">
        <v>20000</v>
      </c>
      <c r="I37" s="56">
        <v>20000</v>
      </c>
      <c r="J37" s="59">
        <f>SUM(E37:I37)</f>
        <v>100000</v>
      </c>
    </row>
    <row r="38" spans="2:11">
      <c r="B38" s="71" t="s">
        <v>40</v>
      </c>
      <c r="C38" s="78"/>
      <c r="D38" s="43"/>
      <c r="E38" s="43"/>
      <c r="F38" s="43"/>
      <c r="G38" s="43"/>
      <c r="H38" s="43"/>
      <c r="I38" s="56"/>
      <c r="J38" s="59"/>
    </row>
    <row r="39" spans="2:11" ht="14.4" thickBot="1">
      <c r="B39" s="72" t="s">
        <v>41</v>
      </c>
      <c r="C39" s="79"/>
      <c r="D39" s="63">
        <v>50820</v>
      </c>
      <c r="E39" s="63">
        <f>D39</f>
        <v>50820</v>
      </c>
      <c r="F39" s="63">
        <f t="shared" ref="F39:I39" si="6">E39</f>
        <v>50820</v>
      </c>
      <c r="G39" s="63">
        <f t="shared" si="6"/>
        <v>50820</v>
      </c>
      <c r="H39" s="63">
        <f t="shared" si="6"/>
        <v>50820</v>
      </c>
      <c r="I39" s="64">
        <f t="shared" si="6"/>
        <v>50820</v>
      </c>
      <c r="J39" s="65">
        <f>SUM(E39:I39)</f>
        <v>254100</v>
      </c>
    </row>
    <row r="40" spans="2:11" ht="15" thickTop="1" thickBot="1">
      <c r="B40" s="69" t="s">
        <v>42</v>
      </c>
      <c r="C40" s="76"/>
      <c r="D40" s="66">
        <v>50820</v>
      </c>
      <c r="E40" s="66">
        <f>SUM(E34:E39)</f>
        <v>155820</v>
      </c>
      <c r="F40" s="66">
        <f t="shared" ref="F40:J40" si="7">SUM(F34:F39)</f>
        <v>155820</v>
      </c>
      <c r="G40" s="66">
        <f t="shared" si="7"/>
        <v>155820</v>
      </c>
      <c r="H40" s="66">
        <f t="shared" si="7"/>
        <v>155820</v>
      </c>
      <c r="I40" s="67">
        <f t="shared" si="7"/>
        <v>155820</v>
      </c>
      <c r="J40" s="68">
        <f t="shared" si="7"/>
        <v>779100</v>
      </c>
    </row>
    <row r="41" spans="2:11" ht="15" thickTop="1" thickBot="1">
      <c r="B41" s="51" t="s">
        <v>43</v>
      </c>
      <c r="C41" s="52"/>
      <c r="D41" s="52"/>
      <c r="E41" s="52"/>
      <c r="F41" s="52"/>
      <c r="G41" s="52"/>
      <c r="H41" s="52"/>
      <c r="I41" s="52"/>
      <c r="J41" s="52"/>
    </row>
    <row r="42" spans="2:11" ht="15" thickTop="1" thickBot="1">
      <c r="B42" s="69" t="s">
        <v>47</v>
      </c>
      <c r="C42" s="76"/>
      <c r="D42" s="66"/>
      <c r="E42" s="66">
        <v>100000</v>
      </c>
      <c r="F42" s="66">
        <v>100000</v>
      </c>
      <c r="G42" s="66">
        <v>100000</v>
      </c>
      <c r="H42" s="66">
        <v>100000</v>
      </c>
      <c r="I42" s="67">
        <v>100000</v>
      </c>
      <c r="J42" s="68">
        <f>SUM(E42:I42)</f>
        <v>500000</v>
      </c>
    </row>
    <row r="43" spans="2:11" ht="19.2" thickTop="1" thickBot="1">
      <c r="B43" s="70" t="s">
        <v>46</v>
      </c>
      <c r="C43" s="77"/>
      <c r="D43" s="53"/>
      <c r="E43" s="54">
        <f t="shared" ref="E43:J43" si="8">E22+E31+E33+E40+E42</f>
        <v>1627653.142857143</v>
      </c>
      <c r="F43" s="54">
        <f t="shared" si="8"/>
        <v>1627653.142857143</v>
      </c>
      <c r="G43" s="54">
        <f t="shared" si="8"/>
        <v>1627653.142857143</v>
      </c>
      <c r="H43" s="54">
        <f t="shared" si="8"/>
        <v>1627653.142857143</v>
      </c>
      <c r="I43" s="55">
        <f t="shared" si="8"/>
        <v>1627653.142857143</v>
      </c>
      <c r="J43" s="58">
        <f t="shared" si="8"/>
        <v>9681123.5714285709</v>
      </c>
    </row>
    <row r="44" spans="2:11" ht="14.4" thickTop="1"/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GWC</vt:lpstr>
      <vt:lpstr>CCC</vt:lpstr>
    </vt:vector>
  </TitlesOfParts>
  <Company>Coastline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Maciel</dc:creator>
  <cp:lastModifiedBy>Gayle Berggren</cp:lastModifiedBy>
  <dcterms:created xsi:type="dcterms:W3CDTF">2011-08-10T00:37:14Z</dcterms:created>
  <dcterms:modified xsi:type="dcterms:W3CDTF">2012-08-09T20:34:48Z</dcterms:modified>
</cp:coreProperties>
</file>